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nhiimpl1-my.sharepoint.com/personal/vinayjindal_nhit_co_in/Documents/Documents/Procurement NHIT FY26-27 - VJ/RFP NHIT FY26-27/RFP earthen shoulder Raipur Simga NSPPL/"/>
    </mc:Choice>
  </mc:AlternateContent>
  <xr:revisionPtr revIDLastSave="27" documentId="13_ncr:1_{4D136BED-C211-4D1E-85D4-2D846E0FE319}" xr6:coauthVersionLast="47" xr6:coauthVersionMax="47" xr10:uidLastSave="{64BD8CD2-8242-496F-BB1C-AD574246A4CA}"/>
  <bookViews>
    <workbookView xWindow="-110" yWindow="-110" windowWidth="19420" windowHeight="10300" xr2:uid="{00000000-000D-0000-FFFF-FFFF00000000}"/>
  </bookViews>
  <sheets>
    <sheet name="BOQ" sheetId="2" r:id="rId1"/>
    <sheet name="Details" sheetId="1" r:id="rId2"/>
  </sheets>
  <definedNames>
    <definedName name="_xlnm._FilterDatabase" localSheetId="1" hidden="1">Details!$A$3:$J$32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H31" i="1"/>
  <c r="H30" i="1"/>
  <c r="H29" i="1"/>
  <c r="H28" i="1"/>
  <c r="H27" i="1"/>
  <c r="H26" i="1"/>
  <c r="H25" i="1"/>
  <c r="H24" i="1"/>
  <c r="H23" i="1"/>
  <c r="H22" i="1"/>
  <c r="H21" i="1"/>
  <c r="H20" i="1"/>
  <c r="H19" i="1"/>
  <c r="H18" i="1"/>
  <c r="H17" i="1"/>
  <c r="H16" i="1"/>
  <c r="H15" i="1"/>
  <c r="H14" i="1"/>
  <c r="H13" i="1"/>
  <c r="H12" i="1"/>
  <c r="H11" i="1"/>
  <c r="H10" i="1"/>
  <c r="H9" i="1"/>
  <c r="H8" i="1"/>
  <c r="H7" i="1"/>
  <c r="H6" i="1"/>
  <c r="H5" i="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E5" i="1"/>
  <c r="E4" i="1"/>
  <c r="H4" i="1" s="1"/>
  <c r="E30" i="1"/>
  <c r="E29" i="1"/>
  <c r="E31" i="1"/>
  <c r="E11" i="1" l="1"/>
  <c r="E10" i="1"/>
  <c r="E22" i="1"/>
  <c r="E21" i="1"/>
  <c r="E20" i="1"/>
  <c r="E18" i="1"/>
  <c r="E17" i="1"/>
  <c r="E15" i="1"/>
  <c r="E14" i="1"/>
  <c r="E12" i="1"/>
  <c r="E8" i="1"/>
  <c r="E7" i="1"/>
  <c r="E9" i="1"/>
  <c r="E6" i="1"/>
  <c r="E13" i="1"/>
  <c r="E16" i="1"/>
  <c r="E19" i="1"/>
  <c r="E23" i="1"/>
  <c r="E26" i="1"/>
  <c r="E28" i="1"/>
  <c r="E27" i="1"/>
  <c r="E25" i="1"/>
  <c r="E24" i="1"/>
  <c r="E3" i="2" l="1"/>
  <c r="F3" i="2" s="1"/>
  <c r="F4" i="2"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<sst xmlns="http://schemas.openxmlformats.org/spreadsheetml/2006/main" count="80" uniqueCount="28">
  <si>
    <t>Sr. no.</t>
  </si>
  <si>
    <t>From</t>
  </si>
  <si>
    <t>To</t>
  </si>
  <si>
    <t>Chainage</t>
  </si>
  <si>
    <t>Side</t>
  </si>
  <si>
    <t>Length</t>
  </si>
  <si>
    <t>Width</t>
  </si>
  <si>
    <t>Remarks</t>
  </si>
  <si>
    <t>RHS</t>
  </si>
  <si>
    <t>LHS</t>
  </si>
  <si>
    <t>MCW</t>
  </si>
  <si>
    <t>BHS</t>
  </si>
  <si>
    <t>Service Road (Median side)</t>
  </si>
  <si>
    <t>Service Road (Shoulder side)</t>
  </si>
  <si>
    <t>Damaged Earthen Shoulder</t>
  </si>
  <si>
    <t>Depth</t>
  </si>
  <si>
    <t>Qty.</t>
  </si>
  <si>
    <t>Amount</t>
  </si>
  <si>
    <t>Quantity</t>
  </si>
  <si>
    <t>Rate</t>
  </si>
  <si>
    <t>Uom</t>
  </si>
  <si>
    <t>Item Description</t>
  </si>
  <si>
    <t>Total Qty</t>
  </si>
  <si>
    <t>CUM</t>
  </si>
  <si>
    <t xml:space="preserve">Granular Sub-base type-III with Close Graded Material (Chattisgarh NH SOR 2022)
(Table:- 400-1) </t>
  </si>
  <si>
    <t>Cum</t>
  </si>
  <si>
    <t>Annexure C3 - BOQ</t>
  </si>
  <si>
    <r>
      <rPr>
        <b/>
        <sz val="10"/>
        <color theme="1"/>
        <rFont val="Arial"/>
        <family val="2"/>
      </rPr>
      <t>Granular Shoulder using GSB Grading III</t>
    </r>
    <r>
      <rPr>
        <sz val="10"/>
        <color theme="1"/>
        <rFont val="Arial"/>
        <family val="2"/>
      </rPr>
      <t>:-Construction and strengthening of earthen shoulder using GSB Grading-III material thickness of 100mm–150mm. The scope of work includes reshaping of existing earthen shoulders, filling of depressions, dressing to required profile, and re-compaction to restore the shoulder in proper line, level, and cross fall. The existing shoulder surface shall be scarified and all vegetation, loose soil, and unsuitable material shall be removed to ensure proper bonding with the new layer.
The work further includes providing, laying, spreading, watering, mixing, compacting, and finishing Granular Sub-Base (GSB) material conforming to MoRTH Specification Clause 401, having minimum soaked CBR not less than 30% at 98% of Modified Proctor Maximum Dry Density (MDD) as determined in accordance with IS:2720 (Part-8). Compaction shall be carried out using suitable rollers/compactors to achieve the specified density and finished surface.
The quoted rate shall be inclusive of all materials, labour, machinery, tools &amp; plants, royalty, loading, unloading, transportation, watering, compaction, dressing, disposal of surplus/unserviceable material, barricading, traffic management arrangements, safety signage, and all incidental charges required for satisfactory completion of the work. The rate shall also include scarifying of existing shoulder, removal of vegetation, maintenance of proper cross slope for drainage, and regular checks to ensure shoulder integrity during execution.
Note: The quantity for payment shall be measured and certified based on levels recorded before and after execution of the work, and the payable quantity shall be computed accordingly.
Note: Rs. 365 per Cum shall be paid after submission of proof of royalty documents for an equivalent amount or higher, which is also included in the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</si>
</sst>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0"/>
    <numFmt numFmtId="165" formatCode="&quot;₹&quot;\ #,##0.00"/>
  </numFmts>
  <fonts count="6" x14ac:knownFonts="1">
    <font>
      <sz val="11"/>
      <color theme="1"/>
      <name val="Calibri"/>
      <family val="2"/>
      <scheme val="minor"/>
    </font>
    <font>
      <sz val="10"/>
      <name val="Arial"/>
      <family val="2"/>
    </font>
    <font>
      <b/>
      <sz val="9"/>
      <color theme="1"/>
      <name val="Tahoma"/>
      <family val="2"/>
    </font>
    <font>
      <sz val="9"/>
      <color theme="1"/>
      <name val="Tahoma"/>
      <family val="2"/>
    </font>
    <font>
      <b/>
      <sz val="10"/>
      <color theme="1"/>
      <name val="Arial"/>
      <family val="2"/>
    </font>
    <fon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28">
    <xf numFmtId="0" fontId="0" fillId="0" borderId="0" xfId="0"/>
    <xf numFmtId="0" fontId="3" fillId="0" borderId="0" xfId="0" applyFont="1"/>
    <xf numFmtId="0" fontId="2" fillId="3" borderId="1" xfId="0" applyFont="1" applyFill="1" applyBorder="1" applyAlignment="1">
      <alignment horizontal="center" vertical="center"/>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xf numFmtId="0" fontId="2" fillId="2" borderId="1" xfId="0" applyFont="1" applyFill="1" applyBorder="1" applyAlignment="1">
      <alignment horizontal="center" vertical="center"/>
    </xf>
    <xf numFmtId="0" fontId="3"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left" vertical="top" wrapText="1"/>
    </xf>
    <xf numFmtId="0" fontId="5" fillId="0" borderId="5" xfId="0" applyFont="1" applyBorder="1" applyAlignment="1">
      <alignment horizontal="center" vertical="center"/>
    </xf>
    <xf numFmtId="44" fontId="5" fillId="0" borderId="5" xfId="0" applyNumberFormat="1"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center"/>
    </xf>
    <xf numFmtId="165" fontId="4" fillId="0" borderId="0" xfId="0" applyNumberFormat="1" applyFont="1" applyAlignment="1">
      <alignment horizontal="center" vertical="center"/>
    </xf>
    <xf numFmtId="0" fontId="5" fillId="0" borderId="0" xfId="0" applyFont="1"/>
    <xf numFmtId="0" fontId="4" fillId="0" borderId="0" xfId="0" applyFont="1" applyAlignment="1">
      <alignment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cellXfs>
  <cellStyles count="2">
    <cellStyle name="Normal" xfId="0" builtinId="0"/>
    <cellStyle name="Normal 2" xfId="1" xr:uid="{23F9B176-70A2-4F4A-B013-87D898E556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17DCA-1518-432E-ACF6-D2EE617A654B}">
  <sheetPr>
    <pageSetUpPr fitToPage="1"/>
  </sheetPr>
  <dimension ref="A1:G6"/>
  <sheetViews>
    <sheetView tabSelected="1" view="pageBreakPreview" zoomScaleNormal="83" zoomScaleSheetLayoutView="100" workbookViewId="0">
      <selection activeCell="G3" sqref="G3"/>
    </sheetView>
  </sheetViews>
  <sheetFormatPr defaultColWidth="8.81640625" defaultRowHeight="12.5" x14ac:dyDescent="0.25"/>
  <cols>
    <col min="1" max="1" width="6.54296875" style="19" bestFit="1" customWidth="1"/>
    <col min="2" max="2" width="64.36328125" style="19" customWidth="1"/>
    <col min="3" max="3" width="4.7265625" style="19" bestFit="1" customWidth="1"/>
    <col min="4" max="4" width="10.54296875" style="19" customWidth="1"/>
    <col min="5" max="5" width="8.1796875" style="19" bestFit="1" customWidth="1"/>
    <col min="6" max="6" width="15.7265625" style="19" bestFit="1" customWidth="1"/>
    <col min="7" max="7" width="18.453125" style="19" customWidth="1"/>
    <col min="8" max="8" width="7.36328125" style="19" customWidth="1"/>
    <col min="9" max="16384" width="8.81640625" style="19"/>
  </cols>
  <sheetData>
    <row r="1" spans="1:7" ht="13.5" thickBot="1" x14ac:dyDescent="0.3">
      <c r="A1" s="21" t="s">
        <v>26</v>
      </c>
      <c r="B1" s="22"/>
      <c r="C1" s="22"/>
      <c r="D1" s="22"/>
      <c r="E1" s="22"/>
      <c r="F1" s="22"/>
      <c r="G1" s="23"/>
    </row>
    <row r="2" spans="1:7" s="20" customFormat="1" ht="13.5" thickBot="1" x14ac:dyDescent="0.35">
      <c r="A2" s="9" t="s">
        <v>0</v>
      </c>
      <c r="B2" s="10" t="s">
        <v>21</v>
      </c>
      <c r="C2" s="10" t="s">
        <v>20</v>
      </c>
      <c r="D2" s="10" t="s">
        <v>19</v>
      </c>
      <c r="E2" s="10" t="s">
        <v>18</v>
      </c>
      <c r="F2" s="10" t="s">
        <v>17</v>
      </c>
      <c r="G2" s="11" t="s">
        <v>7</v>
      </c>
    </row>
    <row r="3" spans="1:7" ht="363.5" thickBot="1" x14ac:dyDescent="0.3">
      <c r="A3" s="12">
        <v>1</v>
      </c>
      <c r="B3" s="13" t="s">
        <v>27</v>
      </c>
      <c r="C3" s="14" t="s">
        <v>25</v>
      </c>
      <c r="D3" s="15"/>
      <c r="E3" s="14">
        <f>Details!H32</f>
        <v>8420.9999999999982</v>
      </c>
      <c r="F3" s="15">
        <f>D3*E3</f>
        <v>0</v>
      </c>
      <c r="G3" s="16" t="s">
        <v>24</v>
      </c>
    </row>
    <row r="4" spans="1:7" ht="13" x14ac:dyDescent="0.25">
      <c r="A4" s="17"/>
      <c r="B4" s="17"/>
      <c r="C4" s="17"/>
      <c r="D4" s="17"/>
      <c r="E4" s="17"/>
      <c r="F4" s="18">
        <f>F3</f>
        <v>0</v>
      </c>
      <c r="G4" s="17"/>
    </row>
    <row r="6" spans="1:7" ht="13" x14ac:dyDescent="0.3">
      <c r="B6" s="20"/>
    </row>
  </sheetData>
  <mergeCells count="1">
    <mergeCell ref="A1:G1"/>
  </mergeCells>
  <printOptions horizontalCentered="1"/>
  <pageMargins left="0.7" right="0.7" top="0.75" bottom="0.75" header="0.3" footer="0.3"/>
  <pageSetup scale="95" orientation="landscape" horizontalDpi="4294967293" verticalDpi="0" r:id="rId1"/>
  <headerFooter>
    <oddHeader>&amp;F</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view="pageBreakPreview" zoomScale="120" zoomScaleNormal="100" zoomScaleSheetLayoutView="120" workbookViewId="0">
      <pane xSplit="7" ySplit="3" topLeftCell="H25" activePane="bottomRight" state="frozen"/>
      <selection pane="topRight" activeCell="H1" sqref="H1"/>
      <selection pane="bottomLeft" activeCell="A4" sqref="A4"/>
      <selection pane="bottomRight" activeCell="I35" sqref="I35"/>
    </sheetView>
  </sheetViews>
  <sheetFormatPr defaultColWidth="8.81640625" defaultRowHeight="11.5" x14ac:dyDescent="0.25"/>
  <cols>
    <col min="1" max="1" width="6" style="1" bestFit="1" customWidth="1"/>
    <col min="2" max="3" width="6.54296875" style="1" bestFit="1" customWidth="1"/>
    <col min="4" max="4" width="4.36328125" style="1" bestFit="1" customWidth="1"/>
    <col min="5" max="5" width="6.6328125" style="1" bestFit="1" customWidth="1"/>
    <col min="6" max="7" width="5.90625" style="8" bestFit="1" customWidth="1"/>
    <col min="8" max="8" width="5.453125" style="8" bestFit="1" customWidth="1"/>
    <col min="9" max="9" width="24.81640625" style="8" bestFit="1" customWidth="1"/>
    <col min="10" max="10" width="8.81640625" style="1"/>
    <col min="11" max="11" width="0" style="1" hidden="1" customWidth="1"/>
    <col min="12" max="16384" width="8.81640625" style="1"/>
  </cols>
  <sheetData>
    <row r="1" spans="1:11" x14ac:dyDescent="0.25">
      <c r="A1" s="25" t="s">
        <v>14</v>
      </c>
      <c r="B1" s="25"/>
      <c r="C1" s="25"/>
      <c r="D1" s="25"/>
      <c r="E1" s="25"/>
      <c r="F1" s="25"/>
      <c r="G1" s="25"/>
      <c r="H1" s="25"/>
      <c r="I1" s="25"/>
    </row>
    <row r="2" spans="1:11" x14ac:dyDescent="0.25">
      <c r="A2" s="27" t="s">
        <v>0</v>
      </c>
      <c r="B2" s="26" t="s">
        <v>3</v>
      </c>
      <c r="C2" s="26"/>
      <c r="D2" s="26" t="s">
        <v>4</v>
      </c>
      <c r="E2" s="26" t="s">
        <v>5</v>
      </c>
      <c r="F2" s="26" t="s">
        <v>6</v>
      </c>
      <c r="G2" s="26" t="s">
        <v>15</v>
      </c>
      <c r="H2" s="26" t="s">
        <v>16</v>
      </c>
      <c r="I2" s="26" t="s">
        <v>7</v>
      </c>
      <c r="K2" s="1" t="e" vm="1">
        <v>#VALUE!</v>
      </c>
    </row>
    <row r="3" spans="1:11" x14ac:dyDescent="0.25">
      <c r="A3" s="27"/>
      <c r="B3" s="2" t="s">
        <v>1</v>
      </c>
      <c r="C3" s="2" t="s">
        <v>2</v>
      </c>
      <c r="D3" s="26"/>
      <c r="E3" s="26"/>
      <c r="F3" s="26"/>
      <c r="G3" s="26"/>
      <c r="H3" s="26"/>
      <c r="I3" s="26"/>
    </row>
    <row r="4" spans="1:11" x14ac:dyDescent="0.25">
      <c r="A4" s="3">
        <v>1</v>
      </c>
      <c r="B4" s="4">
        <v>1.6</v>
      </c>
      <c r="C4" s="4">
        <v>2.4</v>
      </c>
      <c r="D4" s="5" t="s">
        <v>11</v>
      </c>
      <c r="E4" s="5">
        <f>((C4-B4)*1000)*2</f>
        <v>1599.9999999999995</v>
      </c>
      <c r="F4" s="5">
        <v>1.5</v>
      </c>
      <c r="G4" s="5">
        <v>0.1</v>
      </c>
      <c r="H4" s="5">
        <f t="shared" ref="H4:H31" si="0">E4*F4*G4</f>
        <v>239.99999999999991</v>
      </c>
      <c r="I4" s="5" t="s">
        <v>13</v>
      </c>
    </row>
    <row r="5" spans="1:11" x14ac:dyDescent="0.25">
      <c r="A5" s="3">
        <f>A4+1</f>
        <v>2</v>
      </c>
      <c r="B5" s="4">
        <v>3.1</v>
      </c>
      <c r="C5" s="4">
        <v>4.2</v>
      </c>
      <c r="D5" s="5" t="s">
        <v>11</v>
      </c>
      <c r="E5" s="5">
        <f>((C5-B5)*1000)*2</f>
        <v>2200</v>
      </c>
      <c r="F5" s="5">
        <v>1.5</v>
      </c>
      <c r="G5" s="5">
        <v>0.1</v>
      </c>
      <c r="H5" s="5">
        <f t="shared" si="0"/>
        <v>330</v>
      </c>
      <c r="I5" s="5" t="s">
        <v>13</v>
      </c>
    </row>
    <row r="6" spans="1:11" x14ac:dyDescent="0.25">
      <c r="A6" s="3">
        <f>A5+1</f>
        <v>3</v>
      </c>
      <c r="B6" s="4">
        <v>9</v>
      </c>
      <c r="C6" s="4">
        <v>9.6999999999999993</v>
      </c>
      <c r="D6" s="5" t="s">
        <v>9</v>
      </c>
      <c r="E6" s="5">
        <f>(C6-B6)*1000</f>
        <v>699.99999999999932</v>
      </c>
      <c r="F6" s="5">
        <v>2</v>
      </c>
      <c r="G6" s="5">
        <v>0.15</v>
      </c>
      <c r="H6" s="5">
        <f t="shared" si="0"/>
        <v>209.9999999999998</v>
      </c>
      <c r="I6" s="5" t="s">
        <v>10</v>
      </c>
    </row>
    <row r="7" spans="1:11" x14ac:dyDescent="0.25">
      <c r="A7" s="3">
        <f t="shared" ref="A7:A31" si="1">A6+1</f>
        <v>4</v>
      </c>
      <c r="B7" s="4">
        <v>11</v>
      </c>
      <c r="C7" s="4">
        <v>11.6</v>
      </c>
      <c r="D7" s="5" t="s">
        <v>9</v>
      </c>
      <c r="E7" s="5">
        <f>(C7-B7)*1000</f>
        <v>599.99999999999966</v>
      </c>
      <c r="F7" s="5">
        <v>2</v>
      </c>
      <c r="G7" s="5">
        <v>0.15</v>
      </c>
      <c r="H7" s="5">
        <f t="shared" si="0"/>
        <v>179.99999999999989</v>
      </c>
      <c r="I7" s="5" t="s">
        <v>10</v>
      </c>
    </row>
    <row r="8" spans="1:11" x14ac:dyDescent="0.25">
      <c r="A8" s="3">
        <f t="shared" si="1"/>
        <v>5</v>
      </c>
      <c r="B8" s="4">
        <v>16.2</v>
      </c>
      <c r="C8" s="4">
        <v>17.100000000000001</v>
      </c>
      <c r="D8" s="5" t="s">
        <v>8</v>
      </c>
      <c r="E8" s="5">
        <f>(C8-B8)*1000</f>
        <v>900.00000000000216</v>
      </c>
      <c r="F8" s="5">
        <v>2</v>
      </c>
      <c r="G8" s="5">
        <v>0.15</v>
      </c>
      <c r="H8" s="5">
        <f t="shared" si="0"/>
        <v>270.00000000000063</v>
      </c>
      <c r="I8" s="5" t="s">
        <v>10</v>
      </c>
    </row>
    <row r="9" spans="1:11" x14ac:dyDescent="0.25">
      <c r="A9" s="3">
        <f t="shared" si="1"/>
        <v>6</v>
      </c>
      <c r="B9" s="4">
        <v>16.2</v>
      </c>
      <c r="C9" s="4">
        <v>17.100000000000001</v>
      </c>
      <c r="D9" s="5" t="s">
        <v>9</v>
      </c>
      <c r="E9" s="5">
        <f>(C9-B9)*1000</f>
        <v>900.00000000000216</v>
      </c>
      <c r="F9" s="5">
        <v>2</v>
      </c>
      <c r="G9" s="5">
        <v>0.15</v>
      </c>
      <c r="H9" s="5">
        <f t="shared" si="0"/>
        <v>270.00000000000063</v>
      </c>
      <c r="I9" s="5" t="s">
        <v>10</v>
      </c>
    </row>
    <row r="10" spans="1:11" x14ac:dyDescent="0.25">
      <c r="A10" s="3">
        <f t="shared" si="1"/>
        <v>7</v>
      </c>
      <c r="B10" s="4">
        <v>16.2</v>
      </c>
      <c r="C10" s="4">
        <v>19.399999999999999</v>
      </c>
      <c r="D10" s="5" t="s">
        <v>11</v>
      </c>
      <c r="E10" s="5">
        <f>((C10-B10)*1000)*2</f>
        <v>6399.9999999999982</v>
      </c>
      <c r="F10" s="5">
        <v>1.5</v>
      </c>
      <c r="G10" s="5">
        <v>0.1</v>
      </c>
      <c r="H10" s="5">
        <f t="shared" si="0"/>
        <v>959.99999999999966</v>
      </c>
      <c r="I10" s="5" t="s">
        <v>12</v>
      </c>
    </row>
    <row r="11" spans="1:11" x14ac:dyDescent="0.25">
      <c r="A11" s="3">
        <f t="shared" si="1"/>
        <v>8</v>
      </c>
      <c r="B11" s="4">
        <v>16.2</v>
      </c>
      <c r="C11" s="4">
        <v>19.399999999999999</v>
      </c>
      <c r="D11" s="5" t="s">
        <v>11</v>
      </c>
      <c r="E11" s="5">
        <f>((C11-B11)*1000)*2</f>
        <v>6399.9999999999982</v>
      </c>
      <c r="F11" s="5">
        <v>1.5</v>
      </c>
      <c r="G11" s="5">
        <v>0.1</v>
      </c>
      <c r="H11" s="5">
        <f t="shared" si="0"/>
        <v>959.99999999999966</v>
      </c>
      <c r="I11" s="5" t="s">
        <v>13</v>
      </c>
    </row>
    <row r="12" spans="1:11" x14ac:dyDescent="0.25">
      <c r="A12" s="3">
        <f t="shared" si="1"/>
        <v>9</v>
      </c>
      <c r="B12" s="4">
        <v>18.3</v>
      </c>
      <c r="C12" s="4">
        <v>19.2</v>
      </c>
      <c r="D12" s="5" t="s">
        <v>8</v>
      </c>
      <c r="E12" s="5">
        <f t="shared" ref="E12:E30" si="2">(C12-B12)*1000</f>
        <v>899.99999999999864</v>
      </c>
      <c r="F12" s="5">
        <v>2</v>
      </c>
      <c r="G12" s="5">
        <v>0.15</v>
      </c>
      <c r="H12" s="5">
        <f t="shared" si="0"/>
        <v>269.9999999999996</v>
      </c>
      <c r="I12" s="5" t="s">
        <v>10</v>
      </c>
    </row>
    <row r="13" spans="1:11" x14ac:dyDescent="0.25">
      <c r="A13" s="3">
        <f t="shared" si="1"/>
        <v>10</v>
      </c>
      <c r="B13" s="4">
        <v>18.899999999999999</v>
      </c>
      <c r="C13" s="4">
        <v>19.399999999999999</v>
      </c>
      <c r="D13" s="5" t="s">
        <v>9</v>
      </c>
      <c r="E13" s="5">
        <f t="shared" si="2"/>
        <v>500</v>
      </c>
      <c r="F13" s="5">
        <v>2</v>
      </c>
      <c r="G13" s="5">
        <v>0.15</v>
      </c>
      <c r="H13" s="5">
        <f t="shared" si="0"/>
        <v>150</v>
      </c>
      <c r="I13" s="5" t="s">
        <v>10</v>
      </c>
    </row>
    <row r="14" spans="1:11" x14ac:dyDescent="0.25">
      <c r="A14" s="3">
        <f t="shared" si="1"/>
        <v>11</v>
      </c>
      <c r="B14" s="4">
        <v>19.399999999999999</v>
      </c>
      <c r="C14" s="4">
        <v>20.7</v>
      </c>
      <c r="D14" s="5" t="s">
        <v>8</v>
      </c>
      <c r="E14" s="5">
        <f t="shared" si="2"/>
        <v>1300.0000000000007</v>
      </c>
      <c r="F14" s="5">
        <v>2</v>
      </c>
      <c r="G14" s="5">
        <v>0.15</v>
      </c>
      <c r="H14" s="5">
        <f t="shared" si="0"/>
        <v>390.00000000000017</v>
      </c>
      <c r="I14" s="5" t="s">
        <v>10</v>
      </c>
    </row>
    <row r="15" spans="1:11" x14ac:dyDescent="0.25">
      <c r="A15" s="3">
        <f t="shared" si="1"/>
        <v>12</v>
      </c>
      <c r="B15" s="4">
        <v>21.8</v>
      </c>
      <c r="C15" s="4">
        <v>22</v>
      </c>
      <c r="D15" s="5" t="s">
        <v>8</v>
      </c>
      <c r="E15" s="5">
        <f t="shared" si="2"/>
        <v>199.99999999999929</v>
      </c>
      <c r="F15" s="5">
        <v>2</v>
      </c>
      <c r="G15" s="5">
        <v>0.15</v>
      </c>
      <c r="H15" s="5">
        <f t="shared" si="0"/>
        <v>59.999999999999787</v>
      </c>
      <c r="I15" s="5" t="s">
        <v>10</v>
      </c>
    </row>
    <row r="16" spans="1:11" x14ac:dyDescent="0.25">
      <c r="A16" s="3">
        <f t="shared" si="1"/>
        <v>13</v>
      </c>
      <c r="B16" s="4">
        <v>22</v>
      </c>
      <c r="C16" s="4">
        <v>24</v>
      </c>
      <c r="D16" s="5" t="s">
        <v>9</v>
      </c>
      <c r="E16" s="5">
        <f t="shared" si="2"/>
        <v>2000</v>
      </c>
      <c r="F16" s="5">
        <v>2</v>
      </c>
      <c r="G16" s="5">
        <v>0.15</v>
      </c>
      <c r="H16" s="5">
        <f t="shared" si="0"/>
        <v>600</v>
      </c>
      <c r="I16" s="5" t="s">
        <v>10</v>
      </c>
    </row>
    <row r="17" spans="1:9" x14ac:dyDescent="0.25">
      <c r="A17" s="3">
        <f t="shared" si="1"/>
        <v>14</v>
      </c>
      <c r="B17" s="4">
        <v>22.8</v>
      </c>
      <c r="C17" s="4">
        <v>24.1</v>
      </c>
      <c r="D17" s="5" t="s">
        <v>8</v>
      </c>
      <c r="E17" s="5">
        <f t="shared" si="2"/>
        <v>1300.0000000000007</v>
      </c>
      <c r="F17" s="5">
        <v>2</v>
      </c>
      <c r="G17" s="5">
        <v>0.15</v>
      </c>
      <c r="H17" s="5">
        <f t="shared" si="0"/>
        <v>390.00000000000017</v>
      </c>
      <c r="I17" s="5" t="s">
        <v>10</v>
      </c>
    </row>
    <row r="18" spans="1:9" x14ac:dyDescent="0.25">
      <c r="A18" s="3">
        <f t="shared" si="1"/>
        <v>15</v>
      </c>
      <c r="B18" s="4">
        <v>25.2</v>
      </c>
      <c r="C18" s="4">
        <v>27</v>
      </c>
      <c r="D18" s="5" t="s">
        <v>8</v>
      </c>
      <c r="E18" s="5">
        <f t="shared" si="2"/>
        <v>1800.0000000000007</v>
      </c>
      <c r="F18" s="5">
        <v>2</v>
      </c>
      <c r="G18" s="5">
        <v>0.15</v>
      </c>
      <c r="H18" s="5">
        <f t="shared" si="0"/>
        <v>540.00000000000023</v>
      </c>
      <c r="I18" s="5" t="s">
        <v>10</v>
      </c>
    </row>
    <row r="19" spans="1:9" x14ac:dyDescent="0.25">
      <c r="A19" s="3">
        <f t="shared" si="1"/>
        <v>16</v>
      </c>
      <c r="B19" s="4">
        <v>25.2</v>
      </c>
      <c r="C19" s="4">
        <v>27</v>
      </c>
      <c r="D19" s="5" t="s">
        <v>9</v>
      </c>
      <c r="E19" s="5">
        <f t="shared" si="2"/>
        <v>1800.0000000000007</v>
      </c>
      <c r="F19" s="5">
        <v>2</v>
      </c>
      <c r="G19" s="5">
        <v>0.15</v>
      </c>
      <c r="H19" s="5">
        <f t="shared" si="0"/>
        <v>540.00000000000023</v>
      </c>
      <c r="I19" s="5" t="s">
        <v>10</v>
      </c>
    </row>
    <row r="20" spans="1:9" x14ac:dyDescent="0.25">
      <c r="A20" s="3">
        <f t="shared" si="1"/>
        <v>17</v>
      </c>
      <c r="B20" s="4">
        <v>27.9</v>
      </c>
      <c r="C20" s="4">
        <v>28.8</v>
      </c>
      <c r="D20" s="5" t="s">
        <v>8</v>
      </c>
      <c r="E20" s="5">
        <f t="shared" si="2"/>
        <v>900.00000000000216</v>
      </c>
      <c r="F20" s="5">
        <v>2</v>
      </c>
      <c r="G20" s="5">
        <v>0.15</v>
      </c>
      <c r="H20" s="5">
        <f t="shared" si="0"/>
        <v>270.00000000000063</v>
      </c>
      <c r="I20" s="5" t="s">
        <v>10</v>
      </c>
    </row>
    <row r="21" spans="1:9" x14ac:dyDescent="0.25">
      <c r="A21" s="3">
        <f t="shared" si="1"/>
        <v>18</v>
      </c>
      <c r="B21" s="4">
        <v>30.5</v>
      </c>
      <c r="C21" s="4">
        <v>31.1</v>
      </c>
      <c r="D21" s="5" t="s">
        <v>8</v>
      </c>
      <c r="E21" s="5">
        <f t="shared" si="2"/>
        <v>600.00000000000136</v>
      </c>
      <c r="F21" s="5">
        <v>2</v>
      </c>
      <c r="G21" s="5">
        <v>0.15</v>
      </c>
      <c r="H21" s="5">
        <f t="shared" si="0"/>
        <v>180.0000000000004</v>
      </c>
      <c r="I21" s="5" t="s">
        <v>10</v>
      </c>
    </row>
    <row r="22" spans="1:9" x14ac:dyDescent="0.25">
      <c r="A22" s="3">
        <f t="shared" si="1"/>
        <v>19</v>
      </c>
      <c r="B22" s="4">
        <v>31.3</v>
      </c>
      <c r="C22" s="4">
        <v>31.5</v>
      </c>
      <c r="D22" s="5" t="s">
        <v>8</v>
      </c>
      <c r="E22" s="5">
        <f t="shared" si="2"/>
        <v>199.99999999999929</v>
      </c>
      <c r="F22" s="5">
        <v>2</v>
      </c>
      <c r="G22" s="5">
        <v>0.15</v>
      </c>
      <c r="H22" s="5">
        <f t="shared" si="0"/>
        <v>59.999999999999787</v>
      </c>
      <c r="I22" s="5" t="s">
        <v>10</v>
      </c>
    </row>
    <row r="23" spans="1:9" x14ac:dyDescent="0.25">
      <c r="A23" s="3">
        <f t="shared" si="1"/>
        <v>20</v>
      </c>
      <c r="B23" s="4">
        <v>31.6</v>
      </c>
      <c r="C23" s="4">
        <v>32.4</v>
      </c>
      <c r="D23" s="5" t="s">
        <v>9</v>
      </c>
      <c r="E23" s="5">
        <f t="shared" si="2"/>
        <v>799.99999999999716</v>
      </c>
      <c r="F23" s="5">
        <v>2</v>
      </c>
      <c r="G23" s="5">
        <v>0.15</v>
      </c>
      <c r="H23" s="5">
        <f t="shared" si="0"/>
        <v>239.99999999999915</v>
      </c>
      <c r="I23" s="5" t="s">
        <v>10</v>
      </c>
    </row>
    <row r="24" spans="1:9" x14ac:dyDescent="0.25">
      <c r="A24" s="3">
        <f t="shared" si="1"/>
        <v>21</v>
      </c>
      <c r="B24" s="4">
        <v>31.9</v>
      </c>
      <c r="C24" s="4">
        <v>32.299999999999997</v>
      </c>
      <c r="D24" s="5" t="s">
        <v>8</v>
      </c>
      <c r="E24" s="5">
        <f t="shared" si="2"/>
        <v>399.99999999999858</v>
      </c>
      <c r="F24" s="5">
        <v>2</v>
      </c>
      <c r="G24" s="5">
        <v>0.15</v>
      </c>
      <c r="H24" s="5">
        <f t="shared" si="0"/>
        <v>119.99999999999957</v>
      </c>
      <c r="I24" s="5" t="s">
        <v>10</v>
      </c>
    </row>
    <row r="25" spans="1:9" x14ac:dyDescent="0.25">
      <c r="A25" s="3">
        <f t="shared" si="1"/>
        <v>22</v>
      </c>
      <c r="B25" s="4">
        <v>45.4</v>
      </c>
      <c r="C25" s="4">
        <v>46</v>
      </c>
      <c r="D25" s="5" t="s">
        <v>8</v>
      </c>
      <c r="E25" s="5">
        <f t="shared" si="2"/>
        <v>600.00000000000136</v>
      </c>
      <c r="F25" s="5">
        <v>2</v>
      </c>
      <c r="G25" s="5">
        <v>0.15</v>
      </c>
      <c r="H25" s="5">
        <f t="shared" si="0"/>
        <v>180.0000000000004</v>
      </c>
      <c r="I25" s="5" t="s">
        <v>10</v>
      </c>
    </row>
    <row r="26" spans="1:9" x14ac:dyDescent="0.25">
      <c r="A26" s="3">
        <f t="shared" si="1"/>
        <v>23</v>
      </c>
      <c r="B26" s="4">
        <v>45.5</v>
      </c>
      <c r="C26" s="4">
        <v>46</v>
      </c>
      <c r="D26" s="5" t="s">
        <v>9</v>
      </c>
      <c r="E26" s="5">
        <f t="shared" si="2"/>
        <v>500</v>
      </c>
      <c r="F26" s="5">
        <v>2</v>
      </c>
      <c r="G26" s="5">
        <v>0.15</v>
      </c>
      <c r="H26" s="5">
        <f t="shared" si="0"/>
        <v>150</v>
      </c>
      <c r="I26" s="5" t="s">
        <v>10</v>
      </c>
    </row>
    <row r="27" spans="1:9" x14ac:dyDescent="0.25">
      <c r="A27" s="3">
        <f t="shared" si="1"/>
        <v>24</v>
      </c>
      <c r="B27" s="4">
        <v>46.4</v>
      </c>
      <c r="C27" s="4">
        <v>47</v>
      </c>
      <c r="D27" s="5" t="s">
        <v>8</v>
      </c>
      <c r="E27" s="5">
        <f t="shared" si="2"/>
        <v>600.00000000000136</v>
      </c>
      <c r="F27" s="5">
        <v>2</v>
      </c>
      <c r="G27" s="5">
        <v>0.15</v>
      </c>
      <c r="H27" s="5">
        <f t="shared" si="0"/>
        <v>180.0000000000004</v>
      </c>
      <c r="I27" s="5" t="s">
        <v>10</v>
      </c>
    </row>
    <row r="28" spans="1:9" x14ac:dyDescent="0.25">
      <c r="A28" s="3">
        <f t="shared" si="1"/>
        <v>25</v>
      </c>
      <c r="B28" s="4">
        <v>47.2</v>
      </c>
      <c r="C28" s="4">
        <v>47.6</v>
      </c>
      <c r="D28" s="5" t="s">
        <v>9</v>
      </c>
      <c r="E28" s="5">
        <f t="shared" si="2"/>
        <v>399.99999999999858</v>
      </c>
      <c r="F28" s="5">
        <v>2</v>
      </c>
      <c r="G28" s="5">
        <v>0.15</v>
      </c>
      <c r="H28" s="5">
        <f t="shared" si="0"/>
        <v>119.99999999999957</v>
      </c>
      <c r="I28" s="5" t="s">
        <v>10</v>
      </c>
    </row>
    <row r="29" spans="1:9" x14ac:dyDescent="0.25">
      <c r="A29" s="3">
        <f t="shared" si="1"/>
        <v>26</v>
      </c>
      <c r="B29" s="4">
        <v>47.2</v>
      </c>
      <c r="C29" s="4">
        <v>47.6</v>
      </c>
      <c r="D29" s="5" t="s">
        <v>8</v>
      </c>
      <c r="E29" s="5">
        <f t="shared" si="2"/>
        <v>399.99999999999858</v>
      </c>
      <c r="F29" s="5">
        <v>2</v>
      </c>
      <c r="G29" s="5">
        <v>0.15</v>
      </c>
      <c r="H29" s="5">
        <f t="shared" si="0"/>
        <v>119.99999999999957</v>
      </c>
      <c r="I29" s="5" t="s">
        <v>10</v>
      </c>
    </row>
    <row r="30" spans="1:9" x14ac:dyDescent="0.25">
      <c r="A30" s="3">
        <f t="shared" si="1"/>
        <v>27</v>
      </c>
      <c r="B30" s="4">
        <v>47.6</v>
      </c>
      <c r="C30" s="4">
        <v>48.58</v>
      </c>
      <c r="D30" s="5" t="s">
        <v>9</v>
      </c>
      <c r="E30" s="5">
        <f t="shared" si="2"/>
        <v>979.99999999999682</v>
      </c>
      <c r="F30" s="5">
        <v>1.5</v>
      </c>
      <c r="G30" s="5">
        <v>0.1</v>
      </c>
      <c r="H30" s="5">
        <f t="shared" si="0"/>
        <v>146.99999999999952</v>
      </c>
      <c r="I30" s="5" t="s">
        <v>13</v>
      </c>
    </row>
    <row r="31" spans="1:9" x14ac:dyDescent="0.25">
      <c r="A31" s="3">
        <f t="shared" si="1"/>
        <v>28</v>
      </c>
      <c r="B31" s="4">
        <v>47.6</v>
      </c>
      <c r="C31" s="4">
        <v>48.58</v>
      </c>
      <c r="D31" s="5" t="s">
        <v>8</v>
      </c>
      <c r="E31" s="5">
        <f>((C31-B31)*1000)*2</f>
        <v>1959.9999999999936</v>
      </c>
      <c r="F31" s="5">
        <v>1.5</v>
      </c>
      <c r="G31" s="5">
        <v>0.1</v>
      </c>
      <c r="H31" s="5">
        <f t="shared" si="0"/>
        <v>293.99999999999903</v>
      </c>
      <c r="I31" s="5" t="s">
        <v>13</v>
      </c>
    </row>
    <row r="32" spans="1:9" x14ac:dyDescent="0.25">
      <c r="A32" s="6"/>
      <c r="B32" s="6"/>
      <c r="C32" s="6"/>
      <c r="D32" s="6"/>
      <c r="E32" s="6"/>
      <c r="F32" s="24" t="s">
        <v>22</v>
      </c>
      <c r="G32" s="24"/>
      <c r="H32" s="7">
        <f>SUM(H4:H31)</f>
        <v>8420.9999999999982</v>
      </c>
      <c r="I32" s="7" t="s">
        <v>23</v>
      </c>
    </row>
  </sheetData>
  <sortState xmlns:xlrd2="http://schemas.microsoft.com/office/spreadsheetml/2017/richdata2" ref="B6:I31">
    <sortCondition ref="B6:B31"/>
  </sortState>
  <mergeCells count="10">
    <mergeCell ref="F32:G32"/>
    <mergeCell ref="A1:I1"/>
    <mergeCell ref="B2:C2"/>
    <mergeCell ref="D2:D3"/>
    <mergeCell ref="E2:E3"/>
    <mergeCell ref="F2:F3"/>
    <mergeCell ref="I2:I3"/>
    <mergeCell ref="A2:A3"/>
    <mergeCell ref="G2:G3"/>
    <mergeCell ref="H2:H3"/>
  </mergeCells>
  <printOptions horizontalCentered="1"/>
  <pageMargins left="0.7" right="0.7" top="0.75" bottom="0.75" header="0.3" footer="0.3"/>
  <pageSetup orientation="portrait" horizontalDpi="4294967293" verticalDpi="0" r:id="rId1"/>
  <headerFooter>
    <oddHeader>&amp;A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BOQ</vt:lpstr>
      <vt:lpstr>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Shubham Satish Jadhao</dc:creator>
  <cp:lastModifiedBy>Vinay Jindal</cp:lastModifiedBy>
  <cp:lastPrinted>2026-07-29T11:26:37Z</cp:lastPrinted>
  <dcterms:created xsi:type="dcterms:W3CDTF">2015-06-05T18:17:20Z</dcterms:created>
  <dcterms:modified xsi:type="dcterms:W3CDTF">2026-08-03T09:17:34Z</dcterms:modified>
</cp:coreProperties>
</file>